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<sst xmlns="http://schemas.openxmlformats.org/spreadsheetml/2006/main" count="288" uniqueCount="109">
  <si>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</si>
  <si>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</si>
  <si>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</si>
  <si>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</si>
  <si>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</si>
  <si>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</si>
  <si>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</si>
  <si>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</si>
  <si>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</si>
  <si>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</si>
  <si>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</si>
  <si>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</si>
  <si>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</si>
  <si>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</si>
  <si>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</si>
  <si>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</si>
  <si>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</si>
  <si>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</si>
  <si>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</si>
  <si>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</si>
  <si>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</si>
  <si>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</si>
  <si>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</si>
  <si>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</si>
  <si>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</si>
  <si>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</si>
  <si>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</si>
  <si>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</si>
  <si>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</si>
  <si>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</si>
  <si>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</si>
  <si>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</si>
  <si>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</si>
  <si>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</si>
  <si>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</si>
  <si>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</si>
  <si>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</si>
  <si>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</si>
  <si>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</si>
  <si>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</si>
  <si>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</si>
  <si>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</si>
  <si>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</si>
  <si>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</si>
  <si>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</si>
  <si>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</si>
  <si>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</si>
  <si>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</si>
  <si>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</si>
  <si>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</si>
  <si>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</si>
  <si>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</si>
  <si>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</si>
  <si>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</si>
  <si>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</si>
  <si>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</si>
  <si>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</si>
  <si>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</si>
  <si>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</si>
  <si>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</si>
  <si>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</si>
  <si>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</si>
  <si>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</si>
  <si>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</si>
  <si>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</si>
  <si>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</si>
  <si>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</si>
  <si>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</si>
  <si>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</si>
  <si>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</si>
  <si>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</si>
  <si>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</si>
  <si>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</si>
  <si>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</si>
  <si>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</si>
  <si>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</si>
  <si>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</si>
  <si>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</si>
  <si>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</si>
  <si>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</si>
  <si>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</si>
  <si>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</si>
  <si>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</si>
  <si>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</si>
  <si>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</si>
  <si>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</si>
  <si>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</si>
  <si>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</si>
  <si>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</si>
  <si>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</si>
  <si>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</si>
  <si>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</si>
  <si>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</si>
  <si>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</si>
  <si>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</si>
  <si>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</si>
  <si>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</si>
  <si>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</si>
  <si>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</si>
  <si>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</si>
  <si>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</si>
  <si>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</si>
  <si>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</si>
  <si>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</si>
  <si>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план на січень-липень 2017р.</t>
  </si>
  <si>
    <t>станом на 24.07.2017</t>
  </si>
  <si>
    <r>
      <t xml:space="preserve">станом на 24.07.2017р.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</si>
  <si>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24.07.2017р.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</si>
  <si>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24.07.2017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</si>
</sst>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.8"/>
      <color indexed="8"/>
      <name val="Times New Roman"/>
      <family val="1"/>
    </font>
    <font>
      <sz val="2.6"/>
      <color indexed="8"/>
      <name val="Times New Roman"/>
      <family val="1"/>
    </font>
    <font>
      <sz val="3.65"/>
      <color indexed="8"/>
      <name val="Times New Roman"/>
      <family val="1"/>
    </font>
    <font>
      <sz val="7.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2051000"/>
        <c:axId val="21588089"/>
      </c:lineChart>
      <c:catAx>
        <c:axId val="620510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88089"/>
        <c:crosses val="autoZero"/>
        <c:auto val="0"/>
        <c:lblOffset val="100"/>
        <c:tickLblSkip val="1"/>
        <c:noMultiLvlLbl val="0"/>
      </c:catAx>
      <c:valAx>
        <c:axId val="2158808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0510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60075074"/>
        <c:axId val="3804755"/>
      </c:lineChart>
      <c:catAx>
        <c:axId val="600750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4755"/>
        <c:crosses val="autoZero"/>
        <c:auto val="0"/>
        <c:lblOffset val="100"/>
        <c:tickLblSkip val="1"/>
        <c:noMultiLvlLbl val="0"/>
      </c:catAx>
      <c:valAx>
        <c:axId val="380475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07507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34242796"/>
        <c:axId val="39749709"/>
      </c:lineChart>
      <c:catAx>
        <c:axId val="342427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49709"/>
        <c:crosses val="autoZero"/>
        <c:auto val="0"/>
        <c:lblOffset val="100"/>
        <c:tickLblSkip val="1"/>
        <c:noMultiLvlLbl val="0"/>
      </c:catAx>
      <c:valAx>
        <c:axId val="3974970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24279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2203062"/>
        <c:axId val="65609831"/>
      </c:lineChart>
      <c:catAx>
        <c:axId val="222030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09831"/>
        <c:crosses val="autoZero"/>
        <c:auto val="0"/>
        <c:lblOffset val="100"/>
        <c:tickLblSkip val="1"/>
        <c:noMultiLvlLbl val="0"/>
      </c:catAx>
      <c:valAx>
        <c:axId val="6560983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20306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53617568"/>
        <c:axId val="12796065"/>
      </c:lineChart>
      <c:catAx>
        <c:axId val="536175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96065"/>
        <c:crosses val="autoZero"/>
        <c:auto val="0"/>
        <c:lblOffset val="100"/>
        <c:tickLblSkip val="1"/>
        <c:noMultiLvlLbl val="0"/>
      </c:catAx>
      <c:valAx>
        <c:axId val="1279606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61756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8055722"/>
        <c:axId val="29848315"/>
      </c:lineChart>
      <c:catAx>
        <c:axId val="480557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48315"/>
        <c:crosses val="autoZero"/>
        <c:auto val="0"/>
        <c:lblOffset val="100"/>
        <c:tickLblSkip val="1"/>
        <c:noMultiLvlLbl val="0"/>
      </c:catAx>
      <c:valAx>
        <c:axId val="2984831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05572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199380"/>
        <c:axId val="1794421"/>
      </c:lineChart>
      <c:catAx>
        <c:axId val="1993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4421"/>
        <c:crosses val="autoZero"/>
        <c:auto val="0"/>
        <c:lblOffset val="100"/>
        <c:tickLblSkip val="1"/>
        <c:noMultiLvlLbl val="0"/>
      </c:catAx>
      <c:valAx>
        <c:axId val="179442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938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24.07.2017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6149790"/>
        <c:axId val="11130383"/>
      </c:bar3DChart>
      <c:catAx>
        <c:axId val="1614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130383"/>
        <c:crosses val="autoZero"/>
        <c:auto val="1"/>
        <c:lblOffset val="100"/>
        <c:tickLblSkip val="1"/>
        <c:noMultiLvlLbl val="0"/>
      </c:catAx>
      <c:valAx>
        <c:axId val="11130383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49790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3064584"/>
        <c:axId val="29145801"/>
      </c:bar3DChart>
      <c:catAx>
        <c:axId val="33064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145801"/>
        <c:crosses val="autoZero"/>
        <c:auto val="1"/>
        <c:lblOffset val="100"/>
        <c:tickLblSkip val="1"/>
        <c:noMultiLvlLbl val="0"/>
      </c:catAx>
      <c:valAx>
        <c:axId val="29145801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64584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762 542,7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723 058,3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- 44 233,8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123 743,4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- 39 484,4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225.52589</v>
          </cell>
        </row>
      </sheetData>
      <sheetData sheetId="2">
        <row r="97">
          <cell r="D97">
            <v>1135.71022</v>
          </cell>
        </row>
      </sheetData>
      <sheetData sheetId="3">
        <row r="97">
          <cell r="D97">
            <v>102.57358</v>
          </cell>
        </row>
      </sheetData>
      <sheetData sheetId="4">
        <row r="97">
          <cell r="D97">
            <v>1399.2856000000002</v>
          </cell>
        </row>
      </sheetData>
      <sheetData sheetId="5">
        <row r="94">
          <cell r="D94">
            <v>7713.34596</v>
          </cell>
        </row>
      </sheetData>
      <sheetData sheetId="6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75</v>
      </c>
      <c r="Q1" s="122"/>
      <c r="R1" s="122"/>
      <c r="S1" s="122"/>
      <c r="T1" s="122"/>
      <c r="U1" s="123"/>
    </row>
    <row r="2" spans="1:21" ht="15" thickBot="1">
      <c r="A2" s="124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66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0" t="s">
        <v>47</v>
      </c>
      <c r="T3" s="131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2">
        <v>0</v>
      </c>
      <c r="T4" s="133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4">
        <v>0</v>
      </c>
      <c r="T5" s="135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6">
        <v>0</v>
      </c>
      <c r="T7" s="137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4">
        <v>0</v>
      </c>
      <c r="T14" s="135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4">
        <v>1</v>
      </c>
      <c r="T15" s="135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4">
        <v>0</v>
      </c>
      <c r="T17" s="135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4">
        <v>0</v>
      </c>
      <c r="T18" s="135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4">
        <v>0</v>
      </c>
      <c r="T19" s="135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4">
        <v>0</v>
      </c>
      <c r="T21" s="135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0">
        <f>SUM(S4:S22)</f>
        <v>1</v>
      </c>
      <c r="T23" s="14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8" t="s">
        <v>33</v>
      </c>
      <c r="Q26" s="138"/>
      <c r="R26" s="138"/>
      <c r="S26" s="13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2" t="s">
        <v>29</v>
      </c>
      <c r="Q27" s="142"/>
      <c r="R27" s="142"/>
      <c r="S27" s="14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3">
        <v>42767</v>
      </c>
      <c r="Q28" s="146">
        <f>'[2]січень 17'!$D$94</f>
        <v>9505.30341</v>
      </c>
      <c r="R28" s="146"/>
      <c r="S28" s="14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4"/>
      <c r="Q29" s="146"/>
      <c r="R29" s="146"/>
      <c r="S29" s="14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7" t="s">
        <v>45</v>
      </c>
      <c r="R31" s="14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9" t="s">
        <v>40</v>
      </c>
      <c r="R32" s="14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8" t="s">
        <v>30</v>
      </c>
      <c r="Q36" s="138"/>
      <c r="R36" s="138"/>
      <c r="S36" s="13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9" t="s">
        <v>31</v>
      </c>
      <c r="Q37" s="139"/>
      <c r="R37" s="139"/>
      <c r="S37" s="13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3">
        <v>42767</v>
      </c>
      <c r="Q38" s="145">
        <f>104633628.96/1000</f>
        <v>104633.62895999999</v>
      </c>
      <c r="R38" s="145"/>
      <c r="S38" s="14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4"/>
      <c r="Q39" s="145"/>
      <c r="R39" s="145"/>
      <c r="S39" s="14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74</v>
      </c>
      <c r="Q1" s="122"/>
      <c r="R1" s="122"/>
      <c r="S1" s="122"/>
      <c r="T1" s="122"/>
      <c r="U1" s="123"/>
    </row>
    <row r="2" spans="1:21" ht="15" thickBot="1">
      <c r="A2" s="124" t="s">
        <v>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73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2">
        <v>0</v>
      </c>
      <c r="T4" s="133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4">
        <v>0</v>
      </c>
      <c r="T5" s="135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6">
        <v>1</v>
      </c>
      <c r="T7" s="137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4">
        <v>0</v>
      </c>
      <c r="T14" s="135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4">
        <v>0</v>
      </c>
      <c r="T15" s="135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4">
        <v>0</v>
      </c>
      <c r="T17" s="135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4">
        <v>0</v>
      </c>
      <c r="T18" s="135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4">
        <v>0</v>
      </c>
      <c r="T19" s="135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4">
        <v>0</v>
      </c>
      <c r="T21" s="135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2">
        <v>0</v>
      </c>
      <c r="T23" s="153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0">
        <f>SUM(S4:S23)</f>
        <v>1</v>
      </c>
      <c r="T24" s="141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33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2" t="s">
        <v>29</v>
      </c>
      <c r="Q28" s="142"/>
      <c r="R28" s="142"/>
      <c r="S28" s="14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3">
        <v>42795</v>
      </c>
      <c r="Q29" s="146">
        <f>'[2]лютий'!$D$94</f>
        <v>7713.34596</v>
      </c>
      <c r="R29" s="146"/>
      <c r="S29" s="14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4"/>
      <c r="Q30" s="146"/>
      <c r="R30" s="146"/>
      <c r="S30" s="14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45</v>
      </c>
      <c r="R32" s="14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9" t="s">
        <v>40</v>
      </c>
      <c r="R33" s="14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8" t="s">
        <v>30</v>
      </c>
      <c r="Q37" s="138"/>
      <c r="R37" s="138"/>
      <c r="S37" s="13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 t="s">
        <v>31</v>
      </c>
      <c r="Q38" s="139"/>
      <c r="R38" s="139"/>
      <c r="S38" s="13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3">
        <v>42795</v>
      </c>
      <c r="Q39" s="145">
        <v>115182.07822999997</v>
      </c>
      <c r="R39" s="145"/>
      <c r="S39" s="14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4"/>
      <c r="Q40" s="145"/>
      <c r="R40" s="145"/>
      <c r="S40" s="14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78</v>
      </c>
      <c r="S1" s="122"/>
      <c r="T1" s="122"/>
      <c r="U1" s="122"/>
      <c r="V1" s="122"/>
      <c r="W1" s="123"/>
    </row>
    <row r="2" spans="1:23" ht="15" thickBot="1">
      <c r="A2" s="124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84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2">
        <v>0</v>
      </c>
      <c r="V4" s="133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4">
        <v>0</v>
      </c>
      <c r="V8" s="135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4">
        <v>0</v>
      </c>
      <c r="V9" s="135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4">
        <v>0</v>
      </c>
      <c r="V11" s="135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4">
        <v>0</v>
      </c>
      <c r="V12" s="135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4">
        <v>0</v>
      </c>
      <c r="V17" s="135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4">
        <v>0</v>
      </c>
      <c r="V20" s="135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4">
        <v>0</v>
      </c>
      <c r="V21" s="135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4">
        <v>0</v>
      </c>
      <c r="V22" s="135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4">
        <v>0</v>
      </c>
      <c r="V23" s="135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4">
        <v>0</v>
      </c>
      <c r="V24" s="135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2">
        <v>0</v>
      </c>
      <c r="V25" s="153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0">
        <f>SUM(U4:U25)</f>
        <v>1</v>
      </c>
      <c r="V26" s="141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 t="s">
        <v>33</v>
      </c>
      <c r="S29" s="138"/>
      <c r="T29" s="138"/>
      <c r="U29" s="13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3">
        <v>42826</v>
      </c>
      <c r="S31" s="146">
        <f>'[2]березень'!$D$97</f>
        <v>1399.2856000000002</v>
      </c>
      <c r="T31" s="146"/>
      <c r="U31" s="14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4"/>
      <c r="S32" s="146"/>
      <c r="T32" s="146"/>
      <c r="U32" s="14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45</v>
      </c>
      <c r="T34" s="14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9" t="s">
        <v>40</v>
      </c>
      <c r="T35" s="14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 t="s">
        <v>30</v>
      </c>
      <c r="S39" s="138"/>
      <c r="T39" s="138"/>
      <c r="U39" s="13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 t="s">
        <v>31</v>
      </c>
      <c r="S40" s="139"/>
      <c r="T40" s="139"/>
      <c r="U40" s="139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3">
        <v>42826</v>
      </c>
      <c r="S41" s="145">
        <v>114548.88999999997</v>
      </c>
      <c r="T41" s="145"/>
      <c r="U41" s="14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4"/>
      <c r="S42" s="145"/>
      <c r="T42" s="145"/>
      <c r="U42" s="14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87</v>
      </c>
      <c r="S1" s="122"/>
      <c r="T1" s="122"/>
      <c r="U1" s="122"/>
      <c r="V1" s="122"/>
      <c r="W1" s="123"/>
    </row>
    <row r="2" spans="1:23" ht="15" thickBot="1">
      <c r="A2" s="124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89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2">
        <v>0</v>
      </c>
      <c r="V4" s="133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4">
        <v>1</v>
      </c>
      <c r="V5" s="135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6">
        <v>0</v>
      </c>
      <c r="V6" s="137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6">
        <v>0</v>
      </c>
      <c r="V7" s="137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4">
        <v>0</v>
      </c>
      <c r="V9" s="135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4">
        <v>0</v>
      </c>
      <c r="V10" s="135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4">
        <v>0</v>
      </c>
      <c r="V11" s="135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4">
        <v>0</v>
      </c>
      <c r="V12" s="135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4">
        <v>0</v>
      </c>
      <c r="V17" s="135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4">
        <v>0</v>
      </c>
      <c r="V20" s="135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4">
        <v>1</v>
      </c>
      <c r="V22" s="135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0">
        <f>SUM(U4:U22)</f>
        <v>2</v>
      </c>
      <c r="V23" s="141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8" t="s">
        <v>33</v>
      </c>
      <c r="S26" s="138"/>
      <c r="T26" s="138"/>
      <c r="U26" s="13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29</v>
      </c>
      <c r="S27" s="142"/>
      <c r="T27" s="142"/>
      <c r="U27" s="14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>
        <v>42856</v>
      </c>
      <c r="S28" s="146">
        <f>'[2]квітень'!$D$97</f>
        <v>102.57358</v>
      </c>
      <c r="T28" s="146"/>
      <c r="U28" s="14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/>
      <c r="S29" s="146"/>
      <c r="T29" s="146"/>
      <c r="U29" s="14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7" t="s">
        <v>45</v>
      </c>
      <c r="T31" s="14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9" t="s">
        <v>40</v>
      </c>
      <c r="T32" s="14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8" t="s">
        <v>30</v>
      </c>
      <c r="S36" s="138"/>
      <c r="T36" s="138"/>
      <c r="U36" s="13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9" t="s">
        <v>31</v>
      </c>
      <c r="S37" s="139"/>
      <c r="T37" s="139"/>
      <c r="U37" s="139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>
        <v>42856</v>
      </c>
      <c r="S38" s="145">
        <v>94413.13370999995</v>
      </c>
      <c r="T38" s="145"/>
      <c r="U38" s="14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/>
      <c r="S39" s="145"/>
      <c r="T39" s="145"/>
      <c r="U39" s="14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92</v>
      </c>
      <c r="S1" s="122"/>
      <c r="T1" s="122"/>
      <c r="U1" s="122"/>
      <c r="V1" s="122"/>
      <c r="W1" s="123"/>
    </row>
    <row r="2" spans="1:23" ht="15" thickBot="1">
      <c r="A2" s="124" t="s">
        <v>94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95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2">
        <v>0</v>
      </c>
      <c r="V4" s="133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6">
        <v>1</v>
      </c>
      <c r="V7" s="137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4">
        <v>0</v>
      </c>
      <c r="V9" s="135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4">
        <v>0</v>
      </c>
      <c r="V10" s="135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4">
        <v>0</v>
      </c>
      <c r="V11" s="135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4">
        <v>0</v>
      </c>
      <c r="V12" s="135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4">
        <v>0</v>
      </c>
      <c r="V14" s="135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4">
        <v>0</v>
      </c>
      <c r="V17" s="135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4">
        <v>0</v>
      </c>
      <c r="V20" s="135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4">
        <v>0</v>
      </c>
      <c r="V22" s="135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4">
        <v>0</v>
      </c>
      <c r="V23" s="135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0">
        <f>SUM(U4:U23)</f>
        <v>1</v>
      </c>
      <c r="V24" s="141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8" t="s">
        <v>33</v>
      </c>
      <c r="S27" s="138"/>
      <c r="T27" s="138"/>
      <c r="U27" s="13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>
        <v>42887</v>
      </c>
      <c r="S29" s="146">
        <f>'[2]травень'!$D$97</f>
        <v>1135.71022</v>
      </c>
      <c r="T29" s="146"/>
      <c r="U29" s="14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/>
      <c r="S30" s="146"/>
      <c r="T30" s="146"/>
      <c r="U30" s="14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8" t="s">
        <v>30</v>
      </c>
      <c r="S37" s="138"/>
      <c r="T37" s="138"/>
      <c r="U37" s="13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9" t="s">
        <v>31</v>
      </c>
      <c r="S38" s="139"/>
      <c r="T38" s="139"/>
      <c r="U38" s="13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>
        <v>42887</v>
      </c>
      <c r="S39" s="145">
        <v>59637.061719999954</v>
      </c>
      <c r="T39" s="145"/>
      <c r="U39" s="14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/>
      <c r="S40" s="145"/>
      <c r="T40" s="145"/>
      <c r="U40" s="14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98</v>
      </c>
      <c r="S1" s="122"/>
      <c r="T1" s="122"/>
      <c r="U1" s="122"/>
      <c r="V1" s="122"/>
      <c r="W1" s="123"/>
    </row>
    <row r="2" spans="1:23" ht="15" thickBot="1">
      <c r="A2" s="124" t="s">
        <v>99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100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2">
        <v>0</v>
      </c>
      <c r="V4" s="133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4">
        <v>0</v>
      </c>
      <c r="V5" s="135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6">
        <v>1</v>
      </c>
      <c r="V6" s="137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6">
        <v>0</v>
      </c>
      <c r="V7" s="137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4">
        <v>0</v>
      </c>
      <c r="V8" s="135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4">
        <v>0</v>
      </c>
      <c r="V9" s="135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4">
        <v>0</v>
      </c>
      <c r="V11" s="135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4">
        <v>0</v>
      </c>
      <c r="V12" s="135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4">
        <v>0</v>
      </c>
      <c r="V13" s="135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4">
        <v>0</v>
      </c>
      <c r="V14" s="135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4">
        <v>0</v>
      </c>
      <c r="V15" s="135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4">
        <v>0</v>
      </c>
      <c r="V17" s="135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4">
        <v>0</v>
      </c>
      <c r="V20" s="135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4">
        <v>0</v>
      </c>
      <c r="V22" s="135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4">
        <v>0</v>
      </c>
      <c r="V23" s="135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0">
        <f>SUM(U4:U23)</f>
        <v>1</v>
      </c>
      <c r="V24" s="141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8" t="s">
        <v>33</v>
      </c>
      <c r="S27" s="138"/>
      <c r="T27" s="138"/>
      <c r="U27" s="13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>
        <v>42917</v>
      </c>
      <c r="S29" s="146">
        <f>'[2]червень'!$D$97</f>
        <v>225.52589</v>
      </c>
      <c r="T29" s="146"/>
      <c r="U29" s="14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/>
      <c r="S30" s="146"/>
      <c r="T30" s="146"/>
      <c r="U30" s="14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8" t="s">
        <v>30</v>
      </c>
      <c r="S37" s="138"/>
      <c r="T37" s="138"/>
      <c r="U37" s="13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9" t="s">
        <v>31</v>
      </c>
      <c r="S38" s="139"/>
      <c r="T38" s="139"/>
      <c r="U38" s="13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>
        <v>42917</v>
      </c>
      <c r="S39" s="145">
        <v>31922.249009999945</v>
      </c>
      <c r="T39" s="145"/>
      <c r="U39" s="14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/>
      <c r="S40" s="145"/>
      <c r="T40" s="145"/>
      <c r="U40" s="14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0" sqref="S30:U3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101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103</v>
      </c>
      <c r="S1" s="122"/>
      <c r="T1" s="122"/>
      <c r="U1" s="122"/>
      <c r="V1" s="122"/>
      <c r="W1" s="123"/>
    </row>
    <row r="2" spans="1:23" ht="15" thickBot="1">
      <c r="A2" s="124" t="s">
        <v>105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106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AVERAGE(N4:N18)</f>
        <v>5300.640666666667</v>
      </c>
      <c r="R4" s="71">
        <v>0</v>
      </c>
      <c r="S4" s="72">
        <v>0</v>
      </c>
      <c r="T4" s="73">
        <v>0</v>
      </c>
      <c r="U4" s="132">
        <v>0</v>
      </c>
      <c r="V4" s="133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5300.6</v>
      </c>
      <c r="R5" s="75">
        <v>0</v>
      </c>
      <c r="S5" s="69">
        <v>0</v>
      </c>
      <c r="T5" s="76">
        <v>104.84</v>
      </c>
      <c r="U5" s="134">
        <v>0</v>
      </c>
      <c r="V5" s="135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5300.6</v>
      </c>
      <c r="R6" s="77">
        <v>0</v>
      </c>
      <c r="S6" s="78">
        <v>0</v>
      </c>
      <c r="T6" s="79">
        <v>3.9</v>
      </c>
      <c r="U6" s="136">
        <v>0</v>
      </c>
      <c r="V6" s="137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5300.6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5300.6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5300.6</v>
      </c>
      <c r="R9" s="77">
        <v>106.04</v>
      </c>
      <c r="S9" s="78">
        <v>0</v>
      </c>
      <c r="T9" s="76">
        <v>0</v>
      </c>
      <c r="U9" s="134">
        <v>0</v>
      </c>
      <c r="V9" s="135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5300.6</v>
      </c>
      <c r="R10" s="77">
        <v>0</v>
      </c>
      <c r="S10" s="78">
        <v>0</v>
      </c>
      <c r="T10" s="76">
        <v>1.1</v>
      </c>
      <c r="U10" s="134">
        <v>0</v>
      </c>
      <c r="V10" s="135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5300.6</v>
      </c>
      <c r="R11" s="75">
        <v>0</v>
      </c>
      <c r="S11" s="69">
        <v>0</v>
      </c>
      <c r="T11" s="76">
        <v>205.2</v>
      </c>
      <c r="U11" s="134">
        <v>0</v>
      </c>
      <c r="V11" s="135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5300.6</v>
      </c>
      <c r="R12" s="75">
        <v>0</v>
      </c>
      <c r="S12" s="69">
        <v>0</v>
      </c>
      <c r="T12" s="76">
        <v>0</v>
      </c>
      <c r="U12" s="134">
        <v>0</v>
      </c>
      <c r="V12" s="135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5300.6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5300.6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5300.6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5300.6</v>
      </c>
      <c r="R16" s="75">
        <v>0</v>
      </c>
      <c r="S16" s="69">
        <v>0</v>
      </c>
      <c r="T16" s="80">
        <v>17.54</v>
      </c>
      <c r="U16" s="134">
        <v>0</v>
      </c>
      <c r="V16" s="135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5300.6</v>
      </c>
      <c r="R17" s="75">
        <v>288.4</v>
      </c>
      <c r="S17" s="69">
        <v>0</v>
      </c>
      <c r="T17" s="80">
        <v>0</v>
      </c>
      <c r="U17" s="134">
        <v>0</v>
      </c>
      <c r="V17" s="135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5300.6</v>
      </c>
      <c r="R18" s="75">
        <v>3883.4</v>
      </c>
      <c r="S18" s="69">
        <v>0</v>
      </c>
      <c r="T18" s="76">
        <v>0</v>
      </c>
      <c r="U18" s="134">
        <v>0</v>
      </c>
      <c r="V18" s="135"/>
      <c r="W18" s="74">
        <f t="shared" si="3"/>
        <v>3883.4</v>
      </c>
    </row>
    <row r="19" spans="1:23" ht="12.75">
      <c r="A19" s="10">
        <v>42940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4800</v>
      </c>
      <c r="P19" s="3">
        <f>N19/O19</f>
        <v>0</v>
      </c>
      <c r="Q19" s="2">
        <v>5300.6</v>
      </c>
      <c r="R19" s="75"/>
      <c r="S19" s="69"/>
      <c r="T19" s="76"/>
      <c r="U19" s="134"/>
      <c r="V19" s="135"/>
      <c r="W19" s="74">
        <f t="shared" si="3"/>
        <v>0</v>
      </c>
    </row>
    <row r="20" spans="1:23" ht="12.75">
      <c r="A20" s="10">
        <v>42941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5300.6</v>
      </c>
      <c r="R20" s="75"/>
      <c r="S20" s="69"/>
      <c r="T20" s="76"/>
      <c r="U20" s="134"/>
      <c r="V20" s="135"/>
      <c r="W20" s="74">
        <f t="shared" si="3"/>
        <v>0</v>
      </c>
    </row>
    <row r="21" spans="1:23" ht="12.75">
      <c r="A21" s="10">
        <v>42942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5300.6</v>
      </c>
      <c r="R21" s="81"/>
      <c r="S21" s="80"/>
      <c r="T21" s="76"/>
      <c r="U21" s="134"/>
      <c r="V21" s="135"/>
      <c r="W21" s="74">
        <f t="shared" si="3"/>
        <v>0</v>
      </c>
    </row>
    <row r="22" spans="1:23" ht="12.75">
      <c r="A22" s="10">
        <v>42943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5300</v>
      </c>
      <c r="P22" s="3">
        <f>N22/O22</f>
        <v>0</v>
      </c>
      <c r="Q22" s="2">
        <v>5300.6</v>
      </c>
      <c r="R22" s="81"/>
      <c r="S22" s="80"/>
      <c r="T22" s="76"/>
      <c r="U22" s="134"/>
      <c r="V22" s="135"/>
      <c r="W22" s="74">
        <f t="shared" si="3"/>
        <v>0</v>
      </c>
    </row>
    <row r="23" spans="1:23" ht="12.75">
      <c r="A23" s="10">
        <v>42944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11500</v>
      </c>
      <c r="P23" s="3">
        <f>N23/O23</f>
        <v>0</v>
      </c>
      <c r="Q23" s="2">
        <v>5300.6</v>
      </c>
      <c r="R23" s="81"/>
      <c r="S23" s="80"/>
      <c r="T23" s="76"/>
      <c r="U23" s="116"/>
      <c r="V23" s="117"/>
      <c r="W23" s="74">
        <f t="shared" si="3"/>
        <v>0</v>
      </c>
    </row>
    <row r="24" spans="1:23" ht="13.5" thickBot="1">
      <c r="A24" s="10">
        <v>42947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12893.4-587</f>
        <v>12306.4</v>
      </c>
      <c r="P24" s="3">
        <f t="shared" si="2"/>
        <v>0</v>
      </c>
      <c r="Q24" s="2">
        <v>5300.6</v>
      </c>
      <c r="R24" s="81"/>
      <c r="S24" s="80"/>
      <c r="T24" s="76"/>
      <c r="U24" s="134"/>
      <c r="V24" s="135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48074.55000000001</v>
      </c>
      <c r="C25" s="92">
        <f t="shared" si="4"/>
        <v>2750.13</v>
      </c>
      <c r="D25" s="115">
        <f t="shared" si="4"/>
        <v>2422.61</v>
      </c>
      <c r="E25" s="115">
        <f t="shared" si="4"/>
        <v>327.52</v>
      </c>
      <c r="F25" s="92">
        <f t="shared" si="4"/>
        <v>1841.55</v>
      </c>
      <c r="G25" s="92">
        <f t="shared" si="4"/>
        <v>5704.1</v>
      </c>
      <c r="H25" s="92">
        <f t="shared" si="4"/>
        <v>15784.26</v>
      </c>
      <c r="I25" s="92">
        <f t="shared" si="4"/>
        <v>1628.0500000000002</v>
      </c>
      <c r="J25" s="92">
        <f t="shared" si="4"/>
        <v>404.95</v>
      </c>
      <c r="K25" s="92">
        <f t="shared" si="4"/>
        <v>518.8000000000001</v>
      </c>
      <c r="L25" s="92">
        <f t="shared" si="4"/>
        <v>2539</v>
      </c>
      <c r="M25" s="91">
        <f t="shared" si="4"/>
        <v>264.2199999999982</v>
      </c>
      <c r="N25" s="91">
        <f t="shared" si="4"/>
        <v>79509.61</v>
      </c>
      <c r="O25" s="91">
        <f t="shared" si="4"/>
        <v>120156.4</v>
      </c>
      <c r="P25" s="93">
        <f>N25/O25</f>
        <v>0.6617176446697804</v>
      </c>
      <c r="Q25" s="2"/>
      <c r="R25" s="82">
        <f>SUM(R4:R24)</f>
        <v>4277.84</v>
      </c>
      <c r="S25" s="82">
        <f>SUM(S4:S24)</f>
        <v>0</v>
      </c>
      <c r="T25" s="82">
        <f>SUM(T4:T24)</f>
        <v>332.58</v>
      </c>
      <c r="U25" s="140">
        <f>SUM(U4:U24)</f>
        <v>1</v>
      </c>
      <c r="V25" s="141"/>
      <c r="W25" s="82">
        <f>R25+S25+U25+T25+V25</f>
        <v>4611.42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8" t="s">
        <v>33</v>
      </c>
      <c r="S28" s="138"/>
      <c r="T28" s="138"/>
      <c r="U28" s="13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3">
        <v>42940</v>
      </c>
      <c r="S30" s="146">
        <v>4171.79417</v>
      </c>
      <c r="T30" s="146"/>
      <c r="U30" s="146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4"/>
      <c r="S31" s="146"/>
      <c r="T31" s="146"/>
      <c r="U31" s="146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45</v>
      </c>
      <c r="T33" s="148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9" t="s">
        <v>40</v>
      </c>
      <c r="T34" s="149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8" t="s">
        <v>30</v>
      </c>
      <c r="S38" s="138"/>
      <c r="T38" s="138"/>
      <c r="U38" s="13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9" t="s">
        <v>31</v>
      </c>
      <c r="S39" s="139"/>
      <c r="T39" s="139"/>
      <c r="U39" s="139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3">
        <v>42940</v>
      </c>
      <c r="S40" s="145">
        <v>23978.77982999994</v>
      </c>
      <c r="T40" s="145"/>
      <c r="U40" s="145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4"/>
      <c r="S41" s="145"/>
      <c r="T41" s="145"/>
      <c r="U41" s="145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1" t="s">
        <v>107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2"/>
      <c r="N26" s="162"/>
    </row>
    <row r="27" spans="1:16" ht="54" customHeight="1">
      <c r="A27" s="154" t="s">
        <v>32</v>
      </c>
      <c r="B27" s="163" t="s">
        <v>43</v>
      </c>
      <c r="C27" s="163"/>
      <c r="D27" s="156" t="s">
        <v>49</v>
      </c>
      <c r="E27" s="157"/>
      <c r="F27" s="158" t="s">
        <v>44</v>
      </c>
      <c r="G27" s="159"/>
      <c r="H27" s="160" t="s">
        <v>52</v>
      </c>
      <c r="I27" s="156"/>
      <c r="J27" s="171"/>
      <c r="K27" s="172"/>
      <c r="L27" s="168" t="s">
        <v>36</v>
      </c>
      <c r="M27" s="169"/>
      <c r="N27" s="170"/>
      <c r="O27" s="164" t="s">
        <v>108</v>
      </c>
      <c r="P27" s="165"/>
    </row>
    <row r="28" spans="1:16" ht="30.75" customHeight="1">
      <c r="A28" s="155"/>
      <c r="B28" s="48" t="s">
        <v>104</v>
      </c>
      <c r="C28" s="22" t="s">
        <v>23</v>
      </c>
      <c r="D28" s="48" t="str">
        <f>B28</f>
        <v>план на січень-липень 2017р.</v>
      </c>
      <c r="E28" s="22" t="str">
        <f>C28</f>
        <v>факт</v>
      </c>
      <c r="F28" s="47" t="str">
        <f>B28</f>
        <v>план на січень-липень 2017р.</v>
      </c>
      <c r="G28" s="62" t="str">
        <f>C28</f>
        <v>факт</v>
      </c>
      <c r="H28" s="48" t="str">
        <f>B28</f>
        <v>план на січень-липень 2017р.</v>
      </c>
      <c r="I28" s="22" t="str">
        <f>C28</f>
        <v>факт</v>
      </c>
      <c r="J28" s="47"/>
      <c r="K28" s="62"/>
      <c r="L28" s="45" t="str">
        <f>D28</f>
        <v>план на січень-липень 2017р.</v>
      </c>
      <c r="M28" s="22" t="str">
        <f>C28</f>
        <v>факт</v>
      </c>
      <c r="N28" s="46" t="s">
        <v>24</v>
      </c>
      <c r="O28" s="159"/>
      <c r="P28" s="156"/>
    </row>
    <row r="29" spans="1:16" ht="23.25" customHeight="1" thickBot="1">
      <c r="A29" s="44">
        <f>липень!S40</f>
        <v>23978.77982999994</v>
      </c>
      <c r="B29" s="49">
        <v>19230</v>
      </c>
      <c r="C29" s="49">
        <v>5894.96</v>
      </c>
      <c r="D29" s="49">
        <v>13500</v>
      </c>
      <c r="E29" s="49">
        <v>3.74</v>
      </c>
      <c r="F29" s="49">
        <v>20050</v>
      </c>
      <c r="G29" s="49">
        <v>6900.8</v>
      </c>
      <c r="H29" s="49">
        <v>7</v>
      </c>
      <c r="I29" s="49">
        <v>8</v>
      </c>
      <c r="J29" s="49"/>
      <c r="K29" s="49"/>
      <c r="L29" s="63">
        <f>H29+F29+D29+J29+B29</f>
        <v>52787</v>
      </c>
      <c r="M29" s="50">
        <f>C29+E29+G29+I29</f>
        <v>12807.5</v>
      </c>
      <c r="N29" s="51">
        <f>M29-L29</f>
        <v>-39979.5</v>
      </c>
      <c r="O29" s="166">
        <f>липень!S30</f>
        <v>4171.79417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416540</v>
      </c>
      <c r="C48" s="32">
        <v>399616.93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104615</v>
      </c>
      <c r="C49" s="32">
        <v>94101.48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119162.7</v>
      </c>
      <c r="C50" s="32">
        <v>120146.64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15199.1</v>
      </c>
      <c r="C51" s="32">
        <v>12927.08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71100</v>
      </c>
      <c r="C52" s="32">
        <v>56710.25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4250</v>
      </c>
      <c r="C53" s="32">
        <v>3786.14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16500</v>
      </c>
      <c r="C54" s="32">
        <v>15892.63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15175.89999999995</v>
      </c>
      <c r="C55" s="12">
        <v>19877.170000000093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762542.7</v>
      </c>
      <c r="C56" s="9">
        <v>723058.3200000001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19230</v>
      </c>
      <c r="C58" s="9">
        <f>C29</f>
        <v>5894.96</v>
      </c>
    </row>
    <row r="59" spans="1:3" ht="25.5">
      <c r="A59" s="83" t="s">
        <v>54</v>
      </c>
      <c r="B59" s="9">
        <f>D29</f>
        <v>13500</v>
      </c>
      <c r="C59" s="9">
        <f>E29</f>
        <v>3.74</v>
      </c>
    </row>
    <row r="60" spans="1:3" ht="12.75">
      <c r="A60" s="83" t="s">
        <v>55</v>
      </c>
      <c r="B60" s="9">
        <f>F29</f>
        <v>20050</v>
      </c>
      <c r="C60" s="9">
        <f>G29</f>
        <v>6900.8</v>
      </c>
    </row>
    <row r="61" spans="1:3" ht="25.5">
      <c r="A61" s="83" t="s">
        <v>56</v>
      </c>
      <c r="B61" s="9">
        <f>H29</f>
        <v>7</v>
      </c>
      <c r="C61" s="9">
        <f>I29</f>
        <v>8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2017-06-23T07:40:28Z</cp:lastPrinted>
  <dcterms:created xsi:type="dcterms:W3CDTF">2006-11-30T08:16:02Z</dcterms:created>
  <dcterms:modified xsi:type="dcterms:W3CDTF">2017-07-24T09:37:44Z</dcterms:modified>
  <cp:category/>
  <cp:version/>
  <cp:contentType/>
  <cp:contentStatus/>
</cp:coreProperties>
</file>